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2\4to trimestre 2022\PRESUPUESTALES\"/>
    </mc:Choice>
  </mc:AlternateContent>
  <bookViews>
    <workbookView xWindow="-105" yWindow="-105" windowWidth="19410" windowHeight="10410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6" i="1" l="1"/>
  <c r="E153" i="1"/>
  <c r="H153" i="1" s="1"/>
  <c r="E154" i="1"/>
  <c r="H154" i="1" s="1"/>
  <c r="E155" i="1"/>
  <c r="H155" i="1" s="1"/>
  <c r="E156" i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H85" i="1" l="1"/>
  <c r="C85" i="1"/>
  <c r="G85" i="1"/>
  <c r="C10" i="1"/>
  <c r="F10" i="1"/>
  <c r="F160" i="1" s="1"/>
  <c r="G10" i="1"/>
  <c r="D10" i="1"/>
  <c r="D160" i="1" s="1"/>
  <c r="H10" i="1"/>
  <c r="E85" i="1"/>
  <c r="E10" i="1"/>
  <c r="H160" i="1" l="1"/>
  <c r="G160" i="1"/>
  <c r="C160" i="1"/>
  <c r="E160" i="1"/>
</calcChain>
</file>

<file path=xl/sharedStrings.xml><?xml version="1.0" encoding="utf-8"?>
<sst xmlns="http://schemas.openxmlformats.org/spreadsheetml/2006/main" count="169" uniqueCount="95">
  <si>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</si>
  <si>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</si>
  <si>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</si>
  <si>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</si>
  <si>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</si>
  <si>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</si>
  <si>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</si>
  <si>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</si>
  <si>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</si>
  <si>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</si>
  <si>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</si>
  <si>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</si>
  <si>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</si>
  <si>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</si>
  <si>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</si>
  <si>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</si>
  <si>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</si>
  <si>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</si>
  <si>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</si>
  <si>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</si>
  <si>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</si>
  <si>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</si>
  <si>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</si>
  <si>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</si>
  <si>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</si>
  <si>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</si>
  <si>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</si>
  <si>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</si>
  <si>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</si>
  <si>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</si>
  <si>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</si>
  <si>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</si>
  <si>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</si>
  <si>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</si>
  <si>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</si>
  <si>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</si>
  <si>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</si>
  <si>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</si>
  <si>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</si>
  <si>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</si>
  <si>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</si>
  <si>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</si>
  <si>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</si>
  <si>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</si>
  <si>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</si>
  <si>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</si>
  <si>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</si>
  <si>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</si>
  <si>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</si>
  <si>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</si>
  <si>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</si>
  <si>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</si>
  <si>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</si>
  <si>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</si>
  <si>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</si>
  <si>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</si>
  <si>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</si>
  <si>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</si>
  <si>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</si>
  <si>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</si>
  <si>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</si>
  <si>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</si>
  <si>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</si>
  <si>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</si>
  <si>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</si>
  <si>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</si>
  <si>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</si>
  <si>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</si>
  <si>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</si>
  <si>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</si>
  <si>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</si>
  <si>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</si>
  <si>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</si>
  <si>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</si>
  <si>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</si>
  <si>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</si>
  <si>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</si>
  <si>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</si>
  <si>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</si>
  <si>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</si>
  <si>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</si>
  <si>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</si>
  <si>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</si>
  <si>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</si>
  <si>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</si>
  <si>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</si>
  <si>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</si>
  <si>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</si>
  <si>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Juarez</t>
  </si>
  <si>
    <t>Del 1 de Enero al 31 de Diciembre de 2022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</si>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</sst>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67"/>
  <sheetViews>
    <sheetView tabSelected="1" topLeftCell="A139" zoomScale="90" zoomScaleNormal="90" workbookViewId="0">
      <selection activeCell="B165" sqref="B165:D167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5.140625" style="1" bestFit="1" customWidth="1"/>
    <col min="4" max="4" width="14.28515625" style="1" bestFit="1" customWidth="1"/>
    <col min="5" max="7" width="15.140625" style="1" bestFit="1" customWidth="1"/>
    <col min="8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2577040974</v>
      </c>
      <c r="D10" s="8">
        <f>SUM(D12,D20,D30,D40,D50,D60,D64,D73,D77)</f>
        <v>267120831</v>
      </c>
      <c r="E10" s="24">
        <f t="shared" ref="E10:H10" si="0">SUM(E12,E20,E30,E40,E50,E60,E64,E73,E77)</f>
        <v>2844161805</v>
      </c>
      <c r="F10" s="8">
        <f t="shared" si="0"/>
        <v>2539370959.8999996</v>
      </c>
      <c r="G10" s="8">
        <f t="shared" si="0"/>
        <v>2519900983.2400002</v>
      </c>
      <c r="H10" s="24">
        <f t="shared" si="0"/>
        <v>304790845.09999996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765663228</v>
      </c>
      <c r="D12" s="7">
        <f>SUM(D13:D19)</f>
        <v>0</v>
      </c>
      <c r="E12" s="25">
        <f t="shared" ref="E12:H12" si="1">SUM(E13:E19)</f>
        <v>765663228</v>
      </c>
      <c r="F12" s="7">
        <f t="shared" si="1"/>
        <v>766120245.38999999</v>
      </c>
      <c r="G12" s="7">
        <f t="shared" si="1"/>
        <v>736383709.30000007</v>
      </c>
      <c r="H12" s="25">
        <f t="shared" si="1"/>
        <v>-457017.39000001177</v>
      </c>
    </row>
    <row r="13" spans="2:9" ht="24" x14ac:dyDescent="0.2">
      <c r="B13" s="10" t="s">
        <v>14</v>
      </c>
      <c r="C13" s="23">
        <v>335713495</v>
      </c>
      <c r="D13" s="22">
        <v>0</v>
      </c>
      <c r="E13" s="26">
        <f t="shared" ref="E13:E19" si="2">SUM(C13:D13)</f>
        <v>335713495</v>
      </c>
      <c r="F13" s="23">
        <v>311522622.99000001</v>
      </c>
      <c r="G13" s="23">
        <v>311439028.00999999</v>
      </c>
      <c r="H13" s="30">
        <f>SUM(E13-F13)</f>
        <v>24190872.00999999</v>
      </c>
    </row>
    <row r="14" spans="2:9" ht="22.9" customHeight="1" x14ac:dyDescent="0.2">
      <c r="B14" s="10" t="s">
        <v>15</v>
      </c>
      <c r="C14" s="23">
        <v>8069560</v>
      </c>
      <c r="D14" s="22">
        <v>0</v>
      </c>
      <c r="E14" s="26">
        <f t="shared" si="2"/>
        <v>8069560</v>
      </c>
      <c r="F14" s="23">
        <v>12890258.23</v>
      </c>
      <c r="G14" s="23">
        <v>12890258.23</v>
      </c>
      <c r="H14" s="30">
        <f t="shared" ref="H14:H79" si="3">SUM(E14-F14)</f>
        <v>-4820698.2300000004</v>
      </c>
    </row>
    <row r="15" spans="2:9" x14ac:dyDescent="0.2">
      <c r="B15" s="10" t="s">
        <v>16</v>
      </c>
      <c r="C15" s="23">
        <v>105254164</v>
      </c>
      <c r="D15" s="22">
        <v>0</v>
      </c>
      <c r="E15" s="26">
        <f t="shared" si="2"/>
        <v>105254164</v>
      </c>
      <c r="F15" s="23">
        <v>113690081.29000001</v>
      </c>
      <c r="G15" s="23">
        <v>113600318.93000001</v>
      </c>
      <c r="H15" s="30">
        <f t="shared" si="3"/>
        <v>-8435917.2900000066</v>
      </c>
    </row>
    <row r="16" spans="2:9" x14ac:dyDescent="0.2">
      <c r="B16" s="10" t="s">
        <v>17</v>
      </c>
      <c r="C16" s="23">
        <v>116936316</v>
      </c>
      <c r="D16" s="22">
        <v>0</v>
      </c>
      <c r="E16" s="26">
        <f t="shared" si="2"/>
        <v>116936316</v>
      </c>
      <c r="F16" s="23">
        <v>109019281.75</v>
      </c>
      <c r="G16" s="23">
        <v>109019281.75</v>
      </c>
      <c r="H16" s="30">
        <f t="shared" si="3"/>
        <v>7917034.25</v>
      </c>
    </row>
    <row r="17" spans="2:8" x14ac:dyDescent="0.2">
      <c r="B17" s="10" t="s">
        <v>18</v>
      </c>
      <c r="C17" s="23">
        <v>199689693</v>
      </c>
      <c r="D17" s="22">
        <v>0</v>
      </c>
      <c r="E17" s="26">
        <f t="shared" si="2"/>
        <v>199689693</v>
      </c>
      <c r="F17" s="23">
        <v>218998001.13</v>
      </c>
      <c r="G17" s="23">
        <v>189434822.38</v>
      </c>
      <c r="H17" s="30">
        <f t="shared" si="3"/>
        <v>-19308308.129999995</v>
      </c>
    </row>
    <row r="18" spans="2:8" x14ac:dyDescent="0.2">
      <c r="B18" s="10" t="s">
        <v>19</v>
      </c>
      <c r="C18" s="23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3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247492808</v>
      </c>
      <c r="D20" s="7">
        <f t="shared" ref="D20:H20" si="4">SUM(D21:D29)</f>
        <v>9900000</v>
      </c>
      <c r="E20" s="25">
        <f t="shared" si="4"/>
        <v>257392808</v>
      </c>
      <c r="F20" s="7">
        <f t="shared" si="4"/>
        <v>201913796.88</v>
      </c>
      <c r="G20" s="7">
        <f t="shared" si="4"/>
        <v>217417857.52000001</v>
      </c>
      <c r="H20" s="25">
        <f t="shared" si="4"/>
        <v>55479011.11999999</v>
      </c>
    </row>
    <row r="21" spans="2:8" ht="24" x14ac:dyDescent="0.2">
      <c r="B21" s="10" t="s">
        <v>22</v>
      </c>
      <c r="C21" s="23">
        <v>3978908</v>
      </c>
      <c r="D21" s="22">
        <v>0</v>
      </c>
      <c r="E21" s="26">
        <f t="shared" ref="E21:E79" si="5">SUM(C21:D21)</f>
        <v>3978908</v>
      </c>
      <c r="F21" s="23">
        <v>4523165.24</v>
      </c>
      <c r="G21" s="23">
        <v>4496750.24</v>
      </c>
      <c r="H21" s="30">
        <f t="shared" si="3"/>
        <v>-544257.24000000022</v>
      </c>
    </row>
    <row r="22" spans="2:8" x14ac:dyDescent="0.2">
      <c r="B22" s="10" t="s">
        <v>23</v>
      </c>
      <c r="C22" s="23">
        <v>337000</v>
      </c>
      <c r="D22" s="22">
        <v>0</v>
      </c>
      <c r="E22" s="26">
        <f t="shared" si="5"/>
        <v>337000</v>
      </c>
      <c r="F22" s="23">
        <v>543620.31999999995</v>
      </c>
      <c r="G22" s="23">
        <v>560264.9</v>
      </c>
      <c r="H22" s="30">
        <f t="shared" si="3"/>
        <v>-206620.31999999995</v>
      </c>
    </row>
    <row r="23" spans="2:8" ht="24" x14ac:dyDescent="0.2">
      <c r="B23" s="10" t="s">
        <v>24</v>
      </c>
      <c r="C23" s="23">
        <v>0</v>
      </c>
      <c r="D23" s="22">
        <v>0</v>
      </c>
      <c r="E23" s="26">
        <f t="shared" si="5"/>
        <v>0</v>
      </c>
      <c r="F23" s="23">
        <v>517824</v>
      </c>
      <c r="G23" s="23">
        <v>517824</v>
      </c>
      <c r="H23" s="30">
        <f t="shared" si="3"/>
        <v>-517824</v>
      </c>
    </row>
    <row r="24" spans="2:8" ht="24" x14ac:dyDescent="0.2">
      <c r="B24" s="10" t="s">
        <v>25</v>
      </c>
      <c r="C24" s="23">
        <v>49089500</v>
      </c>
      <c r="D24" s="22">
        <v>0</v>
      </c>
      <c r="E24" s="26">
        <f t="shared" si="5"/>
        <v>49089500</v>
      </c>
      <c r="F24" s="23">
        <v>30750317.190000001</v>
      </c>
      <c r="G24" s="23">
        <v>30890262.280000001</v>
      </c>
      <c r="H24" s="30">
        <f t="shared" si="3"/>
        <v>18339182.809999999</v>
      </c>
    </row>
    <row r="25" spans="2:8" ht="23.45" customHeight="1" x14ac:dyDescent="0.2">
      <c r="B25" s="10" t="s">
        <v>26</v>
      </c>
      <c r="C25" s="23">
        <v>95793500</v>
      </c>
      <c r="D25" s="22">
        <v>0</v>
      </c>
      <c r="E25" s="26">
        <f t="shared" si="5"/>
        <v>95793500</v>
      </c>
      <c r="F25" s="23">
        <v>57364369.990000002</v>
      </c>
      <c r="G25" s="23">
        <v>73990623.409999996</v>
      </c>
      <c r="H25" s="30">
        <f t="shared" si="3"/>
        <v>38429130.009999998</v>
      </c>
    </row>
    <row r="26" spans="2:8" x14ac:dyDescent="0.2">
      <c r="B26" s="10" t="s">
        <v>27</v>
      </c>
      <c r="C26" s="23">
        <v>56564400</v>
      </c>
      <c r="D26" s="22">
        <v>6400000</v>
      </c>
      <c r="E26" s="26">
        <f t="shared" si="5"/>
        <v>62964400</v>
      </c>
      <c r="F26" s="23">
        <v>68446157.329999998</v>
      </c>
      <c r="G26" s="23">
        <v>68318353.349999994</v>
      </c>
      <c r="H26" s="30">
        <f t="shared" si="3"/>
        <v>-5481757.3299999982</v>
      </c>
    </row>
    <row r="27" spans="2:8" ht="24" x14ac:dyDescent="0.2">
      <c r="B27" s="10" t="s">
        <v>28</v>
      </c>
      <c r="C27" s="23">
        <v>16253900</v>
      </c>
      <c r="D27" s="22">
        <v>0</v>
      </c>
      <c r="E27" s="26">
        <f t="shared" si="5"/>
        <v>16253900</v>
      </c>
      <c r="F27" s="23">
        <v>12397116.550000001</v>
      </c>
      <c r="G27" s="23">
        <v>11276699.470000001</v>
      </c>
      <c r="H27" s="30">
        <f t="shared" si="3"/>
        <v>3856783.4499999993</v>
      </c>
    </row>
    <row r="28" spans="2:8" ht="12" customHeight="1" x14ac:dyDescent="0.2">
      <c r="B28" s="10" t="s">
        <v>29</v>
      </c>
      <c r="C28" s="23">
        <v>0</v>
      </c>
      <c r="D28" s="22">
        <v>0</v>
      </c>
      <c r="E28" s="26">
        <f t="shared" si="5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3">
        <v>25475600</v>
      </c>
      <c r="D29" s="22">
        <v>3500000</v>
      </c>
      <c r="E29" s="26">
        <f t="shared" si="5"/>
        <v>28975600</v>
      </c>
      <c r="F29" s="23">
        <v>27371226.260000002</v>
      </c>
      <c r="G29" s="23">
        <v>27367079.870000001</v>
      </c>
      <c r="H29" s="30">
        <f t="shared" si="3"/>
        <v>1604373.7399999984</v>
      </c>
    </row>
    <row r="30" spans="2:8" s="9" customFormat="1" ht="24" x14ac:dyDescent="0.2">
      <c r="B30" s="12" t="s">
        <v>31</v>
      </c>
      <c r="C30" s="7">
        <f>SUM(C31:C39)</f>
        <v>802424948</v>
      </c>
      <c r="D30" s="7">
        <f t="shared" ref="D30:H30" si="6">SUM(D31:D39)</f>
        <v>15895831</v>
      </c>
      <c r="E30" s="25">
        <f t="shared" si="6"/>
        <v>818320779</v>
      </c>
      <c r="F30" s="7">
        <f t="shared" si="6"/>
        <v>810698977.89999974</v>
      </c>
      <c r="G30" s="7">
        <f t="shared" si="6"/>
        <v>804764615.17999995</v>
      </c>
      <c r="H30" s="25">
        <f t="shared" si="6"/>
        <v>7621801.0999999791</v>
      </c>
    </row>
    <row r="31" spans="2:8" x14ac:dyDescent="0.2">
      <c r="B31" s="10" t="s">
        <v>32</v>
      </c>
      <c r="C31" s="23">
        <v>324351950</v>
      </c>
      <c r="D31" s="22">
        <v>0</v>
      </c>
      <c r="E31" s="26">
        <f t="shared" si="5"/>
        <v>324351950</v>
      </c>
      <c r="F31" s="23">
        <v>307250227.98000002</v>
      </c>
      <c r="G31" s="23">
        <v>307252132.86000001</v>
      </c>
      <c r="H31" s="30">
        <f t="shared" si="3"/>
        <v>17101722.019999981</v>
      </c>
    </row>
    <row r="32" spans="2:8" x14ac:dyDescent="0.2">
      <c r="B32" s="10" t="s">
        <v>33</v>
      </c>
      <c r="C32" s="23">
        <v>7002600</v>
      </c>
      <c r="D32" s="22">
        <v>0</v>
      </c>
      <c r="E32" s="26">
        <f t="shared" si="5"/>
        <v>7002600</v>
      </c>
      <c r="F32" s="23">
        <v>4640087.95</v>
      </c>
      <c r="G32" s="23">
        <v>4465769.63</v>
      </c>
      <c r="H32" s="30">
        <f t="shared" si="3"/>
        <v>2362512.0499999998</v>
      </c>
    </row>
    <row r="33" spans="2:8" ht="24" x14ac:dyDescent="0.2">
      <c r="B33" s="10" t="s">
        <v>34</v>
      </c>
      <c r="C33" s="23">
        <v>158066338</v>
      </c>
      <c r="D33" s="22">
        <v>1895831</v>
      </c>
      <c r="E33" s="26">
        <f t="shared" si="5"/>
        <v>159962169</v>
      </c>
      <c r="F33" s="23">
        <v>170593412.46000001</v>
      </c>
      <c r="G33" s="23">
        <v>170439227.24000001</v>
      </c>
      <c r="H33" s="30">
        <f t="shared" si="3"/>
        <v>-10631243.460000008</v>
      </c>
    </row>
    <row r="34" spans="2:8" ht="24.6" customHeight="1" x14ac:dyDescent="0.2">
      <c r="B34" s="10" t="s">
        <v>35</v>
      </c>
      <c r="C34" s="23">
        <v>196664700</v>
      </c>
      <c r="D34" s="22">
        <v>0</v>
      </c>
      <c r="E34" s="26">
        <f t="shared" si="5"/>
        <v>196664700</v>
      </c>
      <c r="F34" s="23">
        <v>198971081.78</v>
      </c>
      <c r="G34" s="23">
        <v>199240230.47</v>
      </c>
      <c r="H34" s="30">
        <f t="shared" si="3"/>
        <v>-2306381.7800000012</v>
      </c>
    </row>
    <row r="35" spans="2:8" ht="24" x14ac:dyDescent="0.2">
      <c r="B35" s="10" t="s">
        <v>36</v>
      </c>
      <c r="C35" s="23">
        <v>48946070</v>
      </c>
      <c r="D35" s="22">
        <v>14000000</v>
      </c>
      <c r="E35" s="26">
        <f t="shared" si="5"/>
        <v>62946070</v>
      </c>
      <c r="F35" s="23">
        <v>63907862.409999996</v>
      </c>
      <c r="G35" s="23">
        <v>64020150.979999997</v>
      </c>
      <c r="H35" s="30">
        <f t="shared" si="3"/>
        <v>-961792.40999999642</v>
      </c>
    </row>
    <row r="36" spans="2:8" ht="24" x14ac:dyDescent="0.2">
      <c r="B36" s="10" t="s">
        <v>37</v>
      </c>
      <c r="C36" s="23">
        <v>6950000</v>
      </c>
      <c r="D36" s="22">
        <v>0</v>
      </c>
      <c r="E36" s="26">
        <f t="shared" si="5"/>
        <v>6950000</v>
      </c>
      <c r="F36" s="23">
        <v>9058776.9199999999</v>
      </c>
      <c r="G36" s="23">
        <v>9173832.2799999993</v>
      </c>
      <c r="H36" s="30">
        <f t="shared" si="3"/>
        <v>-2108776.92</v>
      </c>
    </row>
    <row r="37" spans="2:8" x14ac:dyDescent="0.2">
      <c r="B37" s="10" t="s">
        <v>38</v>
      </c>
      <c r="C37" s="23">
        <v>1465150</v>
      </c>
      <c r="D37" s="22">
        <v>0</v>
      </c>
      <c r="E37" s="26">
        <f t="shared" si="5"/>
        <v>1465150</v>
      </c>
      <c r="F37" s="23">
        <v>1014645.31</v>
      </c>
      <c r="G37" s="23">
        <v>1014645.31</v>
      </c>
      <c r="H37" s="30">
        <f t="shared" si="3"/>
        <v>450504.68999999994</v>
      </c>
    </row>
    <row r="38" spans="2:8" x14ac:dyDescent="0.2">
      <c r="B38" s="10" t="s">
        <v>39</v>
      </c>
      <c r="C38" s="23">
        <v>2066000</v>
      </c>
      <c r="D38" s="22">
        <v>0</v>
      </c>
      <c r="E38" s="26">
        <f t="shared" si="5"/>
        <v>2066000</v>
      </c>
      <c r="F38" s="23">
        <v>2969025.54</v>
      </c>
      <c r="G38" s="23">
        <v>2969025.54</v>
      </c>
      <c r="H38" s="30">
        <f t="shared" si="3"/>
        <v>-903025.54</v>
      </c>
    </row>
    <row r="39" spans="2:8" x14ac:dyDescent="0.2">
      <c r="B39" s="10" t="s">
        <v>40</v>
      </c>
      <c r="C39" s="23">
        <v>56912140</v>
      </c>
      <c r="D39" s="22">
        <v>0</v>
      </c>
      <c r="E39" s="26">
        <f t="shared" si="5"/>
        <v>56912140</v>
      </c>
      <c r="F39" s="23">
        <v>52293857.549999997</v>
      </c>
      <c r="G39" s="23">
        <v>46189600.869999997</v>
      </c>
      <c r="H39" s="30">
        <f t="shared" si="3"/>
        <v>4618282.450000003</v>
      </c>
    </row>
    <row r="40" spans="2:8" s="9" customFormat="1" ht="25.5" customHeight="1" x14ac:dyDescent="0.2">
      <c r="B40" s="12" t="s">
        <v>41</v>
      </c>
      <c r="C40" s="7">
        <f>SUM(C41:C49)</f>
        <v>136992032</v>
      </c>
      <c r="D40" s="7">
        <f t="shared" ref="D40:H40" si="7">SUM(D41:D49)</f>
        <v>0</v>
      </c>
      <c r="E40" s="25">
        <f t="shared" si="7"/>
        <v>136992032</v>
      </c>
      <c r="F40" s="7">
        <f t="shared" si="7"/>
        <v>122112111.56</v>
      </c>
      <c r="G40" s="7">
        <f t="shared" si="7"/>
        <v>122806225.86</v>
      </c>
      <c r="H40" s="25">
        <f t="shared" si="7"/>
        <v>14879920.439999996</v>
      </c>
    </row>
    <row r="41" spans="2:8" ht="24" x14ac:dyDescent="0.2">
      <c r="B41" s="10" t="s">
        <v>42</v>
      </c>
      <c r="C41" s="23">
        <v>0</v>
      </c>
      <c r="D41" s="22">
        <v>0</v>
      </c>
      <c r="E41" s="26">
        <f t="shared" si="5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3">
        <v>0</v>
      </c>
      <c r="D42" s="22">
        <v>0</v>
      </c>
      <c r="E42" s="26">
        <f t="shared" si="5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3">
        <v>0</v>
      </c>
      <c r="D43" s="22">
        <v>0</v>
      </c>
      <c r="E43" s="26">
        <f t="shared" si="5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3">
        <v>900000</v>
      </c>
      <c r="D44" s="22">
        <v>0</v>
      </c>
      <c r="E44" s="26">
        <f t="shared" si="5"/>
        <v>900000</v>
      </c>
      <c r="F44" s="23">
        <v>716422.87</v>
      </c>
      <c r="G44" s="23">
        <v>720299.87</v>
      </c>
      <c r="H44" s="30">
        <f t="shared" si="3"/>
        <v>183577.13</v>
      </c>
    </row>
    <row r="45" spans="2:8" x14ac:dyDescent="0.2">
      <c r="B45" s="10" t="s">
        <v>46</v>
      </c>
      <c r="C45" s="23">
        <v>130520032</v>
      </c>
      <c r="D45" s="22">
        <v>0</v>
      </c>
      <c r="E45" s="26">
        <f t="shared" si="5"/>
        <v>130520032</v>
      </c>
      <c r="F45" s="23">
        <v>115906075.51000001</v>
      </c>
      <c r="G45" s="23">
        <v>116270090.97</v>
      </c>
      <c r="H45" s="30">
        <f t="shared" si="3"/>
        <v>14613956.489999995</v>
      </c>
    </row>
    <row r="46" spans="2:8" ht="24" x14ac:dyDescent="0.2">
      <c r="B46" s="10" t="s">
        <v>47</v>
      </c>
      <c r="C46" s="23">
        <v>0</v>
      </c>
      <c r="D46" s="22">
        <v>0</v>
      </c>
      <c r="E46" s="26">
        <f t="shared" si="5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3">
        <v>0</v>
      </c>
      <c r="D47" s="22">
        <v>0</v>
      </c>
      <c r="E47" s="26">
        <f t="shared" si="5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3">
        <v>5572000</v>
      </c>
      <c r="D48" s="22">
        <v>0</v>
      </c>
      <c r="E48" s="26">
        <f t="shared" si="5"/>
        <v>5572000</v>
      </c>
      <c r="F48" s="23">
        <v>5489613.1799999997</v>
      </c>
      <c r="G48" s="23">
        <v>5815835.0199999996</v>
      </c>
      <c r="H48" s="30">
        <f t="shared" si="3"/>
        <v>82386.820000000298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5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156213781</v>
      </c>
      <c r="D50" s="7">
        <f t="shared" ref="D50:H50" si="8">SUM(D51:D59)</f>
        <v>141725000</v>
      </c>
      <c r="E50" s="25">
        <f t="shared" si="8"/>
        <v>297938781</v>
      </c>
      <c r="F50" s="7">
        <f t="shared" si="8"/>
        <v>161523844.56</v>
      </c>
      <c r="G50" s="7">
        <f t="shared" si="8"/>
        <v>161526591.77000001</v>
      </c>
      <c r="H50" s="25">
        <f t="shared" si="8"/>
        <v>136414936.44</v>
      </c>
    </row>
    <row r="51" spans="2:8" x14ac:dyDescent="0.2">
      <c r="B51" s="10" t="s">
        <v>52</v>
      </c>
      <c r="C51" s="23">
        <v>1000000</v>
      </c>
      <c r="D51" s="22">
        <v>141725000</v>
      </c>
      <c r="E51" s="26">
        <f t="shared" si="5"/>
        <v>142725000</v>
      </c>
      <c r="F51" s="23">
        <v>12285931.369999999</v>
      </c>
      <c r="G51" s="23">
        <v>12285931.369999999</v>
      </c>
      <c r="H51" s="30">
        <f t="shared" si="3"/>
        <v>130439068.63</v>
      </c>
    </row>
    <row r="52" spans="2:8" x14ac:dyDescent="0.2">
      <c r="B52" s="10" t="s">
        <v>53</v>
      </c>
      <c r="C52" s="23">
        <v>0</v>
      </c>
      <c r="D52" s="22">
        <v>0</v>
      </c>
      <c r="E52" s="26">
        <f t="shared" si="5"/>
        <v>0</v>
      </c>
      <c r="F52" s="23">
        <v>8957</v>
      </c>
      <c r="G52" s="23">
        <v>8957</v>
      </c>
      <c r="H52" s="30">
        <f t="shared" si="3"/>
        <v>-8957</v>
      </c>
    </row>
    <row r="53" spans="2:8" ht="24" x14ac:dyDescent="0.2">
      <c r="B53" s="10" t="s">
        <v>54</v>
      </c>
      <c r="C53" s="23">
        <v>7000000</v>
      </c>
      <c r="D53" s="22">
        <v>0</v>
      </c>
      <c r="E53" s="26">
        <f t="shared" si="5"/>
        <v>7000000</v>
      </c>
      <c r="F53" s="23">
        <v>2730904.95</v>
      </c>
      <c r="G53" s="23">
        <v>2680442.9500000002</v>
      </c>
      <c r="H53" s="30">
        <f t="shared" si="3"/>
        <v>4269095.05</v>
      </c>
    </row>
    <row r="54" spans="2:8" x14ac:dyDescent="0.2">
      <c r="B54" s="10" t="s">
        <v>55</v>
      </c>
      <c r="C54" s="23">
        <v>23467958</v>
      </c>
      <c r="D54" s="22">
        <v>0</v>
      </c>
      <c r="E54" s="26">
        <f t="shared" si="5"/>
        <v>23467958</v>
      </c>
      <c r="F54" s="23">
        <v>24027966.609999999</v>
      </c>
      <c r="G54" s="23">
        <v>24027966.609999999</v>
      </c>
      <c r="H54" s="30">
        <f t="shared" si="3"/>
        <v>-560008.6099999994</v>
      </c>
    </row>
    <row r="55" spans="2:8" x14ac:dyDescent="0.2">
      <c r="B55" s="10" t="s">
        <v>56</v>
      </c>
      <c r="C55" s="23">
        <v>0</v>
      </c>
      <c r="D55" s="22">
        <v>0</v>
      </c>
      <c r="E55" s="26">
        <f t="shared" si="5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3">
        <v>124745823</v>
      </c>
      <c r="D56" s="22">
        <v>0</v>
      </c>
      <c r="E56" s="26">
        <f t="shared" si="5"/>
        <v>124745823</v>
      </c>
      <c r="F56" s="23">
        <v>122470084.63</v>
      </c>
      <c r="G56" s="23">
        <v>122523293.84</v>
      </c>
      <c r="H56" s="30">
        <f t="shared" si="3"/>
        <v>2275738.3700000048</v>
      </c>
    </row>
    <row r="57" spans="2:8" x14ac:dyDescent="0.2">
      <c r="B57" s="10" t="s">
        <v>58</v>
      </c>
      <c r="C57" s="23">
        <v>0</v>
      </c>
      <c r="D57" s="22">
        <v>0</v>
      </c>
      <c r="E57" s="26">
        <f t="shared" si="5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3">
        <v>0</v>
      </c>
      <c r="D58" s="22">
        <v>0</v>
      </c>
      <c r="E58" s="26">
        <f t="shared" si="5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3">
        <v>0</v>
      </c>
      <c r="D59" s="22">
        <v>0</v>
      </c>
      <c r="E59" s="26">
        <f t="shared" si="5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286754177</v>
      </c>
      <c r="D60" s="7">
        <f t="shared" ref="D60:H60" si="9">SUM(D61:D63)</f>
        <v>81600000</v>
      </c>
      <c r="E60" s="25">
        <f t="shared" si="9"/>
        <v>368354177</v>
      </c>
      <c r="F60" s="7">
        <f t="shared" si="9"/>
        <v>265851760.92999998</v>
      </c>
      <c r="G60" s="7">
        <f t="shared" si="9"/>
        <v>265851760.92999998</v>
      </c>
      <c r="H60" s="25">
        <f t="shared" si="9"/>
        <v>102502416.07000001</v>
      </c>
    </row>
    <row r="61" spans="2:8" x14ac:dyDescent="0.2">
      <c r="B61" s="10" t="s">
        <v>62</v>
      </c>
      <c r="C61" s="23">
        <v>281754177</v>
      </c>
      <c r="D61" s="22">
        <v>81600000</v>
      </c>
      <c r="E61" s="26">
        <f t="shared" si="5"/>
        <v>363354177</v>
      </c>
      <c r="F61" s="23">
        <v>251184798.97999999</v>
      </c>
      <c r="G61" s="23">
        <v>251184798.97999999</v>
      </c>
      <c r="H61" s="30">
        <f t="shared" si="3"/>
        <v>112169378.02000001</v>
      </c>
    </row>
    <row r="62" spans="2:8" x14ac:dyDescent="0.2">
      <c r="B62" s="10" t="s">
        <v>63</v>
      </c>
      <c r="C62" s="23">
        <v>5000000</v>
      </c>
      <c r="D62" s="22">
        <v>0</v>
      </c>
      <c r="E62" s="26">
        <f t="shared" si="5"/>
        <v>5000000</v>
      </c>
      <c r="F62" s="23">
        <v>14666961.949999999</v>
      </c>
      <c r="G62" s="23">
        <v>14666961.949999999</v>
      </c>
      <c r="H62" s="30">
        <f t="shared" si="3"/>
        <v>-9666961.9499999993</v>
      </c>
    </row>
    <row r="63" spans="2:8" x14ac:dyDescent="0.2">
      <c r="B63" s="10" t="s">
        <v>64</v>
      </c>
      <c r="C63" s="23">
        <v>0</v>
      </c>
      <c r="D63" s="22">
        <v>0</v>
      </c>
      <c r="E63" s="26">
        <f t="shared" si="5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10">SUM(D65:D72)</f>
        <v>0</v>
      </c>
      <c r="E64" s="25">
        <f t="shared" si="10"/>
        <v>0</v>
      </c>
      <c r="F64" s="7">
        <f t="shared" si="10"/>
        <v>0</v>
      </c>
      <c r="G64" s="7">
        <f t="shared" si="10"/>
        <v>0</v>
      </c>
      <c r="H64" s="25">
        <f t="shared" si="10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5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5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5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5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5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5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5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5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107250000</v>
      </c>
      <c r="D73" s="7">
        <f t="shared" ref="D73:H73" si="11">SUM(D74:D76)</f>
        <v>18000000</v>
      </c>
      <c r="E73" s="25">
        <f t="shared" si="11"/>
        <v>125250000</v>
      </c>
      <c r="F73" s="7">
        <f t="shared" si="11"/>
        <v>133929512.8</v>
      </c>
      <c r="G73" s="7">
        <f t="shared" si="11"/>
        <v>133929512.8</v>
      </c>
      <c r="H73" s="25">
        <f t="shared" si="11"/>
        <v>-8679512.799999997</v>
      </c>
    </row>
    <row r="74" spans="2:8" x14ac:dyDescent="0.2">
      <c r="B74" s="13" t="s">
        <v>75</v>
      </c>
      <c r="C74" s="23">
        <v>0</v>
      </c>
      <c r="D74" s="22">
        <v>0</v>
      </c>
      <c r="E74" s="26">
        <f t="shared" si="5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3">
        <v>107250000</v>
      </c>
      <c r="D75" s="22">
        <v>18000000</v>
      </c>
      <c r="E75" s="26">
        <f t="shared" si="5"/>
        <v>125250000</v>
      </c>
      <c r="F75" s="23">
        <v>133929512.8</v>
      </c>
      <c r="G75" s="22">
        <v>133929512.8</v>
      </c>
      <c r="H75" s="30">
        <f t="shared" si="3"/>
        <v>-8679512.799999997</v>
      </c>
    </row>
    <row r="76" spans="2:8" x14ac:dyDescent="0.2">
      <c r="B76" s="13" t="s">
        <v>77</v>
      </c>
      <c r="C76" s="23">
        <v>0</v>
      </c>
      <c r="D76" s="22">
        <v>0</v>
      </c>
      <c r="E76" s="26">
        <f t="shared" si="5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74250000</v>
      </c>
      <c r="D77" s="7">
        <f t="shared" ref="D77:H77" si="12">SUM(D78:D84)</f>
        <v>0</v>
      </c>
      <c r="E77" s="25">
        <f t="shared" si="12"/>
        <v>74250000</v>
      </c>
      <c r="F77" s="7">
        <f t="shared" si="12"/>
        <v>77220709.879999995</v>
      </c>
      <c r="G77" s="7">
        <f t="shared" si="12"/>
        <v>77220709.879999995</v>
      </c>
      <c r="H77" s="25">
        <f t="shared" si="12"/>
        <v>-2970709.8799999952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5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5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3">SUM(C80:D80)</f>
        <v>0</v>
      </c>
      <c r="F80" s="23">
        <v>0</v>
      </c>
      <c r="G80" s="22">
        <v>0</v>
      </c>
      <c r="H80" s="30">
        <f t="shared" ref="H80:H84" si="14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3"/>
        <v>0</v>
      </c>
      <c r="F81" s="23">
        <v>0</v>
      </c>
      <c r="G81" s="22">
        <v>0</v>
      </c>
      <c r="H81" s="30">
        <f t="shared" si="14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3"/>
        <v>0</v>
      </c>
      <c r="F82" s="23">
        <v>0</v>
      </c>
      <c r="G82" s="22">
        <v>0</v>
      </c>
      <c r="H82" s="30">
        <f t="shared" si="14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3"/>
        <v>0</v>
      </c>
      <c r="F83" s="23">
        <v>0</v>
      </c>
      <c r="G83" s="22">
        <v>0</v>
      </c>
      <c r="H83" s="30">
        <f t="shared" si="14"/>
        <v>0</v>
      </c>
    </row>
    <row r="84" spans="2:8" ht="24.75" thickBot="1" x14ac:dyDescent="0.25">
      <c r="B84" s="10" t="s">
        <v>85</v>
      </c>
      <c r="C84" s="22">
        <v>74250000</v>
      </c>
      <c r="D84" s="22">
        <v>0</v>
      </c>
      <c r="E84" s="26">
        <f t="shared" si="13"/>
        <v>74250000</v>
      </c>
      <c r="F84" s="23">
        <v>77220709.879999995</v>
      </c>
      <c r="G84" s="22">
        <v>77220709.879999995</v>
      </c>
      <c r="H84" s="30">
        <f t="shared" si="14"/>
        <v>-2970709.8799999952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5">SUM(D86,D94,D104,D114,D124,D134,D138,D147,D151)</f>
        <v>0</v>
      </c>
      <c r="E85" s="27">
        <f t="shared" si="15"/>
        <v>0</v>
      </c>
      <c r="F85" s="15">
        <f t="shared" si="15"/>
        <v>0</v>
      </c>
      <c r="G85" s="15">
        <f t="shared" si="15"/>
        <v>0</v>
      </c>
      <c r="H85" s="27">
        <f t="shared" si="15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6">SUM(D87:D93)</f>
        <v>0</v>
      </c>
      <c r="E86" s="25">
        <f t="shared" si="16"/>
        <v>0</v>
      </c>
      <c r="F86" s="7">
        <f t="shared" si="16"/>
        <v>0</v>
      </c>
      <c r="G86" s="7">
        <f t="shared" si="16"/>
        <v>0</v>
      </c>
      <c r="H86" s="25">
        <f t="shared" si="16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7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8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8"/>
        <v>0</v>
      </c>
      <c r="F89" s="23">
        <v>0</v>
      </c>
      <c r="G89" s="23">
        <v>0</v>
      </c>
      <c r="H89" s="30">
        <f t="shared" si="17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8"/>
        <v>0</v>
      </c>
      <c r="F90" s="23">
        <v>0</v>
      </c>
      <c r="G90" s="23">
        <v>0</v>
      </c>
      <c r="H90" s="30">
        <f t="shared" si="17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8"/>
        <v>0</v>
      </c>
      <c r="F91" s="23">
        <v>0</v>
      </c>
      <c r="G91" s="23">
        <v>0</v>
      </c>
      <c r="H91" s="30">
        <f t="shared" si="17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8"/>
        <v>0</v>
      </c>
      <c r="F92" s="23">
        <v>0</v>
      </c>
      <c r="G92" s="23">
        <v>0</v>
      </c>
      <c r="H92" s="30">
        <f t="shared" si="17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8"/>
        <v>0</v>
      </c>
      <c r="F93" s="23">
        <v>0</v>
      </c>
      <c r="G93" s="23">
        <v>0</v>
      </c>
      <c r="H93" s="30">
        <f t="shared" si="17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9">SUM(D95:D103)</f>
        <v>0</v>
      </c>
      <c r="E94" s="25">
        <f t="shared" si="19"/>
        <v>0</v>
      </c>
      <c r="F94" s="7">
        <f t="shared" si="19"/>
        <v>0</v>
      </c>
      <c r="G94" s="7">
        <f t="shared" si="19"/>
        <v>0</v>
      </c>
      <c r="H94" s="25">
        <f t="shared" si="19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8"/>
        <v>0</v>
      </c>
      <c r="F95" s="23">
        <v>0</v>
      </c>
      <c r="G95" s="23">
        <v>0</v>
      </c>
      <c r="H95" s="30">
        <f t="shared" si="17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8"/>
        <v>0</v>
      </c>
      <c r="F96" s="23">
        <v>0</v>
      </c>
      <c r="G96" s="23">
        <v>0</v>
      </c>
      <c r="H96" s="30">
        <f t="shared" si="17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8"/>
        <v>0</v>
      </c>
      <c r="F97" s="23">
        <v>0</v>
      </c>
      <c r="G97" s="23">
        <v>0</v>
      </c>
      <c r="H97" s="30">
        <f t="shared" si="17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8"/>
        <v>0</v>
      </c>
      <c r="F98" s="23">
        <v>0</v>
      </c>
      <c r="G98" s="23">
        <v>0</v>
      </c>
      <c r="H98" s="30">
        <f t="shared" si="17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8"/>
        <v>0</v>
      </c>
      <c r="F99" s="23">
        <v>0</v>
      </c>
      <c r="G99" s="23">
        <v>0</v>
      </c>
      <c r="H99" s="30">
        <f t="shared" si="17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8"/>
        <v>0</v>
      </c>
      <c r="F100" s="23">
        <v>0</v>
      </c>
      <c r="G100" s="23">
        <v>0</v>
      </c>
      <c r="H100" s="30">
        <f t="shared" si="17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8"/>
        <v>0</v>
      </c>
      <c r="F101" s="23">
        <v>0</v>
      </c>
      <c r="G101" s="23">
        <v>0</v>
      </c>
      <c r="H101" s="30">
        <f t="shared" si="17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8"/>
        <v>0</v>
      </c>
      <c r="F102" s="23">
        <v>0</v>
      </c>
      <c r="G102" s="23">
        <v>0</v>
      </c>
      <c r="H102" s="30">
        <f t="shared" si="17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8"/>
        <v>0</v>
      </c>
      <c r="F103" s="23">
        <v>0</v>
      </c>
      <c r="G103" s="23">
        <v>0</v>
      </c>
      <c r="H103" s="30">
        <f t="shared" si="17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20">SUM(D105:D113)</f>
        <v>0</v>
      </c>
      <c r="E104" s="25">
        <f t="shared" si="20"/>
        <v>0</v>
      </c>
      <c r="F104" s="7">
        <f t="shared" si="20"/>
        <v>0</v>
      </c>
      <c r="G104" s="7">
        <f t="shared" si="20"/>
        <v>0</v>
      </c>
      <c r="H104" s="25">
        <f t="shared" si="20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8"/>
        <v>0</v>
      </c>
      <c r="F105" s="23">
        <v>0</v>
      </c>
      <c r="G105" s="23">
        <v>0</v>
      </c>
      <c r="H105" s="30">
        <f t="shared" si="17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8"/>
        <v>0</v>
      </c>
      <c r="F106" s="23">
        <v>0</v>
      </c>
      <c r="G106" s="23">
        <v>0</v>
      </c>
      <c r="H106" s="30">
        <f t="shared" si="17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8"/>
        <v>0</v>
      </c>
      <c r="F107" s="23">
        <v>0</v>
      </c>
      <c r="G107" s="23">
        <v>0</v>
      </c>
      <c r="H107" s="30">
        <f t="shared" si="17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8"/>
        <v>0</v>
      </c>
      <c r="F108" s="23">
        <v>0</v>
      </c>
      <c r="G108" s="23">
        <v>0</v>
      </c>
      <c r="H108" s="30">
        <f t="shared" si="17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8"/>
        <v>0</v>
      </c>
      <c r="F109" s="23">
        <v>0</v>
      </c>
      <c r="G109" s="23">
        <v>0</v>
      </c>
      <c r="H109" s="30">
        <f t="shared" si="17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8"/>
        <v>0</v>
      </c>
      <c r="F110" s="23">
        <v>0</v>
      </c>
      <c r="G110" s="23">
        <v>0</v>
      </c>
      <c r="H110" s="30">
        <f t="shared" si="17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8"/>
        <v>0</v>
      </c>
      <c r="F111" s="23">
        <v>0</v>
      </c>
      <c r="G111" s="23">
        <v>0</v>
      </c>
      <c r="H111" s="30">
        <f t="shared" si="17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8"/>
        <v>0</v>
      </c>
      <c r="F112" s="23">
        <v>0</v>
      </c>
      <c r="G112" s="23">
        <v>0</v>
      </c>
      <c r="H112" s="30">
        <f t="shared" si="17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8"/>
        <v>0</v>
      </c>
      <c r="F113" s="23">
        <v>0</v>
      </c>
      <c r="G113" s="23">
        <v>0</v>
      </c>
      <c r="H113" s="30">
        <f t="shared" si="17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1">SUM(D115:D123)</f>
        <v>0</v>
      </c>
      <c r="E114" s="25">
        <f t="shared" si="21"/>
        <v>0</v>
      </c>
      <c r="F114" s="7">
        <f t="shared" si="21"/>
        <v>0</v>
      </c>
      <c r="G114" s="7">
        <f t="shared" si="21"/>
        <v>0</v>
      </c>
      <c r="H114" s="25">
        <f t="shared" si="21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8"/>
        <v>0</v>
      </c>
      <c r="F115" s="23">
        <v>0</v>
      </c>
      <c r="G115" s="23">
        <v>0</v>
      </c>
      <c r="H115" s="30">
        <f t="shared" si="17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8"/>
        <v>0</v>
      </c>
      <c r="F116" s="23">
        <v>0</v>
      </c>
      <c r="G116" s="23">
        <v>0</v>
      </c>
      <c r="H116" s="30">
        <f t="shared" si="17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8"/>
        <v>0</v>
      </c>
      <c r="F117" s="23">
        <v>0</v>
      </c>
      <c r="G117" s="23">
        <v>0</v>
      </c>
      <c r="H117" s="30">
        <f t="shared" si="17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8"/>
        <v>0</v>
      </c>
      <c r="F118" s="23">
        <v>0</v>
      </c>
      <c r="G118" s="23">
        <v>0</v>
      </c>
      <c r="H118" s="30">
        <f t="shared" si="17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8"/>
        <v>0</v>
      </c>
      <c r="F119" s="23">
        <v>0</v>
      </c>
      <c r="G119" s="23">
        <v>0</v>
      </c>
      <c r="H119" s="30">
        <f t="shared" si="17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8"/>
        <v>0</v>
      </c>
      <c r="F120" s="23">
        <v>0</v>
      </c>
      <c r="G120" s="23">
        <v>0</v>
      </c>
      <c r="H120" s="30">
        <f t="shared" si="17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8"/>
        <v>0</v>
      </c>
      <c r="F121" s="23">
        <v>0</v>
      </c>
      <c r="G121" s="23">
        <v>0</v>
      </c>
      <c r="H121" s="30">
        <f t="shared" si="17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8"/>
        <v>0</v>
      </c>
      <c r="F122" s="23">
        <v>0</v>
      </c>
      <c r="G122" s="23">
        <v>0</v>
      </c>
      <c r="H122" s="30">
        <f t="shared" si="17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8"/>
        <v>0</v>
      </c>
      <c r="F123" s="23">
        <v>0</v>
      </c>
      <c r="G123" s="23">
        <v>0</v>
      </c>
      <c r="H123" s="30">
        <f t="shared" si="17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2">SUM(D125:D133)</f>
        <v>0</v>
      </c>
      <c r="E124" s="25">
        <f t="shared" si="22"/>
        <v>0</v>
      </c>
      <c r="F124" s="7">
        <f t="shared" si="22"/>
        <v>0</v>
      </c>
      <c r="G124" s="7">
        <f t="shared" si="22"/>
        <v>0</v>
      </c>
      <c r="H124" s="25">
        <f t="shared" si="22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8"/>
        <v>0</v>
      </c>
      <c r="F125" s="23">
        <v>0</v>
      </c>
      <c r="G125" s="23">
        <v>0</v>
      </c>
      <c r="H125" s="30">
        <f t="shared" si="17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8"/>
        <v>0</v>
      </c>
      <c r="F126" s="23">
        <v>0</v>
      </c>
      <c r="G126" s="23">
        <v>0</v>
      </c>
      <c r="H126" s="30">
        <f t="shared" si="17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8"/>
        <v>0</v>
      </c>
      <c r="F127" s="23">
        <v>0</v>
      </c>
      <c r="G127" s="23">
        <v>0</v>
      </c>
      <c r="H127" s="30">
        <f t="shared" si="17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8"/>
        <v>0</v>
      </c>
      <c r="F128" s="23">
        <v>0</v>
      </c>
      <c r="G128" s="23">
        <v>0</v>
      </c>
      <c r="H128" s="30">
        <f t="shared" si="17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8"/>
        <v>0</v>
      </c>
      <c r="F129" s="23">
        <v>0</v>
      </c>
      <c r="G129" s="23">
        <v>0</v>
      </c>
      <c r="H129" s="30">
        <f t="shared" si="17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8"/>
        <v>0</v>
      </c>
      <c r="F130" s="23">
        <v>0</v>
      </c>
      <c r="G130" s="23">
        <v>0</v>
      </c>
      <c r="H130" s="30">
        <f t="shared" si="17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8"/>
        <v>0</v>
      </c>
      <c r="F131" s="23">
        <v>0</v>
      </c>
      <c r="G131" s="22">
        <v>0</v>
      </c>
      <c r="H131" s="30">
        <f t="shared" si="17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8"/>
        <v>0</v>
      </c>
      <c r="F132" s="23">
        <v>0</v>
      </c>
      <c r="G132" s="22">
        <v>0</v>
      </c>
      <c r="H132" s="30">
        <f t="shared" si="17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8"/>
        <v>0</v>
      </c>
      <c r="F133" s="23">
        <v>0</v>
      </c>
      <c r="G133" s="22">
        <v>0</v>
      </c>
      <c r="H133" s="30">
        <f t="shared" si="17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3">SUM(D135:D137)</f>
        <v>0</v>
      </c>
      <c r="E134" s="25">
        <f t="shared" si="23"/>
        <v>0</v>
      </c>
      <c r="F134" s="7">
        <f t="shared" si="23"/>
        <v>0</v>
      </c>
      <c r="G134" s="7">
        <f t="shared" si="23"/>
        <v>0</v>
      </c>
      <c r="H134" s="25">
        <f t="shared" si="23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8"/>
        <v>0</v>
      </c>
      <c r="F135" s="23">
        <v>0</v>
      </c>
      <c r="G135" s="23">
        <v>0</v>
      </c>
      <c r="H135" s="30">
        <f t="shared" si="17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8"/>
        <v>0</v>
      </c>
      <c r="F136" s="23">
        <v>0</v>
      </c>
      <c r="G136" s="23">
        <v>0</v>
      </c>
      <c r="H136" s="30">
        <f t="shared" si="17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8"/>
        <v>0</v>
      </c>
      <c r="F137" s="23">
        <v>0</v>
      </c>
      <c r="G137" s="23">
        <v>0</v>
      </c>
      <c r="H137" s="30">
        <f t="shared" si="17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4">SUM(D139:D146)</f>
        <v>0</v>
      </c>
      <c r="E138" s="25">
        <f t="shared" si="24"/>
        <v>0</v>
      </c>
      <c r="F138" s="7">
        <f t="shared" si="24"/>
        <v>0</v>
      </c>
      <c r="G138" s="7">
        <f t="shared" si="24"/>
        <v>0</v>
      </c>
      <c r="H138" s="25">
        <f t="shared" si="24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8"/>
        <v>0</v>
      </c>
      <c r="F139" s="23">
        <v>0</v>
      </c>
      <c r="G139" s="23">
        <v>0</v>
      </c>
      <c r="H139" s="30">
        <f t="shared" si="17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8"/>
        <v>0</v>
      </c>
      <c r="F140" s="23">
        <v>0</v>
      </c>
      <c r="G140" s="23">
        <v>0</v>
      </c>
      <c r="H140" s="30">
        <f t="shared" si="17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8"/>
        <v>0</v>
      </c>
      <c r="F141" s="23">
        <v>0</v>
      </c>
      <c r="G141" s="23">
        <v>0</v>
      </c>
      <c r="H141" s="30">
        <f t="shared" si="17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8"/>
        <v>0</v>
      </c>
      <c r="F142" s="23">
        <v>0</v>
      </c>
      <c r="G142" s="23">
        <v>0</v>
      </c>
      <c r="H142" s="30">
        <f t="shared" si="17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8"/>
        <v>0</v>
      </c>
      <c r="F143" s="23">
        <v>0</v>
      </c>
      <c r="G143" s="23">
        <v>0</v>
      </c>
      <c r="H143" s="30">
        <f t="shared" si="17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8"/>
        <v>0</v>
      </c>
      <c r="F144" s="23">
        <v>0</v>
      </c>
      <c r="G144" s="23">
        <v>0</v>
      </c>
      <c r="H144" s="30">
        <f t="shared" si="17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8"/>
        <v>0</v>
      </c>
      <c r="F145" s="23">
        <v>0</v>
      </c>
      <c r="G145" s="23">
        <v>0</v>
      </c>
      <c r="H145" s="30">
        <f t="shared" si="17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8"/>
        <v>0</v>
      </c>
      <c r="F146" s="23">
        <v>0</v>
      </c>
      <c r="G146" s="23">
        <v>0</v>
      </c>
      <c r="H146" s="30">
        <f t="shared" si="17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5">SUM(D148:D150)</f>
        <v>0</v>
      </c>
      <c r="E147" s="25">
        <f t="shared" si="25"/>
        <v>0</v>
      </c>
      <c r="F147" s="7">
        <f t="shared" si="25"/>
        <v>0</v>
      </c>
      <c r="G147" s="7">
        <f t="shared" si="25"/>
        <v>0</v>
      </c>
      <c r="H147" s="25">
        <f t="shared" si="25"/>
        <v>0</v>
      </c>
    </row>
    <row r="148" spans="2:8" x14ac:dyDescent="0.2">
      <c r="B148" s="13" t="s">
        <v>75</v>
      </c>
      <c r="C148" s="23">
        <v>0</v>
      </c>
      <c r="D148" s="23">
        <v>0</v>
      </c>
      <c r="E148" s="26">
        <f t="shared" si="18"/>
        <v>0</v>
      </c>
      <c r="F148" s="23">
        <v>0</v>
      </c>
      <c r="G148" s="22">
        <v>0</v>
      </c>
      <c r="H148" s="30">
        <f t="shared" si="17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8"/>
        <v>0</v>
      </c>
      <c r="F149" s="23">
        <v>0</v>
      </c>
      <c r="G149" s="23">
        <v>0</v>
      </c>
      <c r="H149" s="30">
        <f t="shared" si="17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8"/>
        <v>0</v>
      </c>
      <c r="F150" s="23">
        <v>0</v>
      </c>
      <c r="G150" s="23">
        <v>0</v>
      </c>
      <c r="H150" s="30">
        <f t="shared" si="17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6">SUM(D152:D158)</f>
        <v>0</v>
      </c>
      <c r="E151" s="25">
        <f t="shared" si="26"/>
        <v>0</v>
      </c>
      <c r="F151" s="7">
        <f t="shared" si="26"/>
        <v>0</v>
      </c>
      <c r="G151" s="7">
        <f t="shared" si="26"/>
        <v>0</v>
      </c>
      <c r="H151" s="25">
        <f t="shared" si="26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8"/>
        <v>0</v>
      </c>
      <c r="F152" s="23">
        <v>0</v>
      </c>
      <c r="G152" s="23">
        <v>0</v>
      </c>
      <c r="H152" s="30">
        <f t="shared" si="17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8"/>
        <v>0</v>
      </c>
      <c r="F153" s="23">
        <v>0</v>
      </c>
      <c r="G153" s="23">
        <v>0</v>
      </c>
      <c r="H153" s="30">
        <f t="shared" si="17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7">SUM(C154:D154)</f>
        <v>0</v>
      </c>
      <c r="F154" s="23">
        <v>0</v>
      </c>
      <c r="G154" s="23">
        <v>0</v>
      </c>
      <c r="H154" s="30">
        <f t="shared" ref="H154:H158" si="28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7"/>
        <v>0</v>
      </c>
      <c r="F155" s="23">
        <v>0</v>
      </c>
      <c r="G155" s="23">
        <v>0</v>
      </c>
      <c r="H155" s="30">
        <f t="shared" si="28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7"/>
        <v>0</v>
      </c>
      <c r="F156" s="23">
        <v>0</v>
      </c>
      <c r="G156" s="23">
        <v>0</v>
      </c>
      <c r="H156" s="30">
        <f t="shared" si="28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7"/>
        <v>0</v>
      </c>
      <c r="F157" s="23">
        <v>0</v>
      </c>
      <c r="G157" s="23">
        <v>0</v>
      </c>
      <c r="H157" s="30">
        <f t="shared" si="28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7"/>
        <v>0</v>
      </c>
      <c r="F158" s="23">
        <v>0</v>
      </c>
      <c r="G158" s="23">
        <v>0</v>
      </c>
      <c r="H158" s="30">
        <f t="shared" si="28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2577040974</v>
      </c>
      <c r="D160" s="21">
        <f t="shared" ref="D160:G160" si="29">SUM(D10,D85)</f>
        <v>267120831</v>
      </c>
      <c r="E160" s="28">
        <f>SUM(E10,E85)</f>
        <v>2844161805</v>
      </c>
      <c r="F160" s="21">
        <f t="shared" si="29"/>
        <v>2539370959.8999996</v>
      </c>
      <c r="G160" s="21">
        <f t="shared" si="29"/>
        <v>2519900983.2400002</v>
      </c>
      <c r="H160" s="28">
        <f>SUM(H10,H85)</f>
        <v>304790845.09999996</v>
      </c>
    </row>
    <row r="162" spans="2:4" s="31" customFormat="1" x14ac:dyDescent="0.2"/>
    <row r="165" spans="2:4" x14ac:dyDescent="0.2">
      <c r="B165" s="51" t="s">
        <v>90</v>
      </c>
      <c r="C165" s="52"/>
      <c r="D165" s="52" t="s">
        <v>91</v>
      </c>
    </row>
    <row r="166" spans="2:4" x14ac:dyDescent="0.2">
      <c r="B166" s="53" t="s">
        <v>92</v>
      </c>
      <c r="C166" s="53"/>
      <c r="D166" s="53" t="s">
        <v>93</v>
      </c>
    </row>
    <row r="167" spans="2:4" x14ac:dyDescent="0.2">
      <c r="B167" s="53" t="s">
        <v>94</v>
      </c>
      <c r="C167" s="53"/>
      <c r="D167" s="53" t="s">
        <v>94</v>
      </c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2023-01-19T18:59:55Z</cp:lastPrinted>
  <dcterms:created xsi:type="dcterms:W3CDTF">2020-01-08T21:14:59Z</dcterms:created>
  <dcterms:modified xsi:type="dcterms:W3CDTF">2023-01-23T21:57:51Z</dcterms:modified>
</cp:coreProperties>
</file>